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E\E-RM\Lieferantenrahmenverträge\Gas\Lastprofile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D32" i="18"/>
  <c r="H31" i="18" s="1"/>
  <c r="K53" i="18"/>
  <c r="E63" i="18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H53" i="18"/>
  <c r="H63" i="18"/>
  <c r="D24" i="15"/>
  <c r="C23" i="15"/>
  <c r="K21" i="18" l="1"/>
  <c r="I21" i="18"/>
  <c r="M21" i="18"/>
  <c r="J21" i="18"/>
  <c r="L21" i="18"/>
  <c r="N21" i="18"/>
  <c r="G31" i="18"/>
  <c r="M31" i="18"/>
  <c r="F31" i="18"/>
  <c r="N31" i="18"/>
  <c r="I31" i="18"/>
  <c r="K31" i="18"/>
  <c r="L31" i="18"/>
  <c r="G21" i="18"/>
  <c r="E21" i="18" s="1"/>
  <c r="J31" i="18"/>
  <c r="H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M20" i="4"/>
  <c r="M19" i="4"/>
  <c r="M16" i="4"/>
  <c r="M18" i="4"/>
  <c r="M17" i="4"/>
  <c r="M15" i="4"/>
  <c r="M14" i="4"/>
  <c r="M13" i="4"/>
  <c r="M12" i="4"/>
  <c r="M11" i="4"/>
  <c r="X24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20" i="7" l="1"/>
  <c r="P26" i="7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H12" i="7"/>
  <c r="F12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K12" i="7"/>
  <c r="J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N12" i="7"/>
  <c r="M26" i="7"/>
  <c r="I26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L12" i="7"/>
  <c r="O12" i="7"/>
  <c r="H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<sst xmlns="http://schemas.openxmlformats.org/spreadsheetml/2006/main" count="1379" uniqueCount="681">
  <si>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</si>
  <si>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</si>
  <si>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</si>
  <si>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</si>
  <si>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</si>
  <si>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</si>
  <si>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</si>
  <si>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</si>
  <si>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</si>
  <si>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</si>
  <si>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</si>
  <si>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</si>
  <si>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</si>
  <si>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</si>
  <si>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</si>
  <si>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</si>
  <si>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</si>
  <si>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</si>
  <si>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</si>
  <si>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</si>
  <si>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</si>
  <si>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</si>
  <si>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</si>
  <si>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</si>
  <si>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</si>
  <si>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</si>
  <si>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</si>
  <si>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</si>
  <si>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</si>
  <si>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</si>
  <si>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</si>
  <si>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</si>
  <si>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</si>
  <si>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</si>
  <si>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</si>
  <si>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</si>
  <si>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</si>
  <si>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</si>
  <si>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</si>
  <si>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</si>
  <si>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</si>
  <si>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</si>
  <si>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</si>
  <si>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</si>
  <si>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</si>
  <si>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</si>
  <si>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</si>
  <si>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</si>
  <si>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</si>
  <si>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</si>
  <si>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</si>
  <si>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</si>
  <si>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</si>
  <si>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</si>
  <si>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</si>
  <si>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</si>
  <si>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</si>
  <si>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</si>
  <si>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</si>
  <si>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</si>
  <si>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</si>
  <si>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</si>
  <si>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</si>
  <si>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</si>
  <si>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</si>
  <si>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</si>
  <si>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</si>
  <si>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</si>
  <si>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</si>
  <si>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</si>
  <si>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</si>
  <si>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</si>
  <si>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</si>
  <si>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</si>
  <si>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</si>
  <si>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</si>
  <si>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</si>
  <si>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</si>
  <si>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</si>
  <si>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</si>
  <si>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</si>
  <si>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</si>
  <si>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</si>
  <si>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</si>
  <si>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</si>
  <si>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</si>
  <si>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</si>
  <si>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</si>
  <si>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</si>
  <si>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</si>
  <si>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</si>
  <si>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</si>
  <si>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</si>
  <si>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</si>
  <si>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</si>
  <si>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</si>
  <si>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</si>
  <si>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</si>
  <si>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</si>
  <si>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</si>
  <si>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</si>
  <si>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</si>
  <si>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</si>
  <si>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</si>
  <si>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</si>
  <si>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</si>
  <si>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</si>
  <si>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</si>
  <si>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</si>
  <si>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</si>
  <si>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</si>
  <si>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</si>
  <si>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</si>
  <si>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</si>
  <si>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</si>
  <si>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</si>
  <si>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</si>
  <si>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</si>
  <si>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</si>
  <si>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</si>
  <si>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</si>
  <si>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</si>
  <si>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</si>
  <si>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</si>
  <si>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</si>
  <si>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</si>
  <si>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</si>
  <si>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</si>
  <si>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</si>
  <si>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</si>
  <si>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</si>
  <si>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</si>
  <si>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</si>
  <si>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</si>
  <si>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</si>
  <si>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</si>
  <si>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</si>
  <si>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</si>
  <si>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</si>
  <si>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</si>
  <si>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</si>
  <si>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</si>
  <si>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</si>
  <si>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</si>
  <si>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</si>
  <si>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</si>
  <si>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</si>
  <si>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</si>
  <si>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</si>
  <si>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</si>
  <si>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</si>
  <si>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</si>
  <si>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</si>
  <si>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</si>
  <si>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</si>
  <si>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</si>
  <si>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</si>
  <si>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</si>
  <si>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</si>
  <si>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</si>
  <si>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</si>
  <si>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</si>
  <si>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</si>
  <si>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</si>
  <si>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</si>
  <si>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</si>
  <si>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</si>
  <si>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</si>
  <si>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</si>
  <si>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</si>
  <si>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</si>
  <si>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</si>
  <si>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</si>
  <si>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</si>
  <si>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</si>
  <si>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</si>
  <si>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</si>
  <si>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</si>
  <si>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</si>
  <si>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</si>
  <si>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</si>
  <si>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</si>
  <si>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</si>
  <si>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</si>
  <si>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</si>
  <si>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</si>
  <si>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</si>
  <si>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</si>
  <si>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</si>
  <si>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</si>
  <si>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</si>
  <si>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</si>
  <si>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</si>
  <si>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</si>
  <si>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</si>
  <si>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</si>
  <si>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</si>
  <si>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</si>
  <si>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</si>
  <si>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</si>
  <si>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</si>
  <si>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</si>
  <si>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</si>
  <si>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</si>
  <si>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</si>
  <si>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</si>
  <si>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</si>
  <si>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</si>
  <si>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</si>
  <si>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</si>
  <si>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</si>
  <si>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</si>
  <si>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</si>
  <si>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</si>
  <si>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</si>
  <si>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</si>
  <si>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</si>
  <si>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</si>
  <si>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</si>
  <si>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</si>
  <si>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</si>
  <si>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</si>
  <si>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</si>
  <si>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</si>
  <si>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</si>
  <si>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</si>
  <si>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</si>
  <si>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</si>
  <si>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</si>
  <si>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</si>
  <si>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</si>
  <si>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</si>
  <si>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</si>
  <si>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</si>
  <si>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</si>
  <si>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</si>
  <si>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</si>
  <si>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</si>
  <si>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</si>
  <si>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</si>
  <si>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</si>
  <si>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</si>
  <si>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</si>
  <si>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</si>
  <si>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</si>
  <si>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</si>
  <si>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</si>
  <si>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</si>
  <si>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</si>
  <si>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</si>
  <si>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</si>
  <si>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</si>
  <si>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</si>
  <si>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</si>
  <si>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</si>
  <si>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</si>
  <si>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</si>
  <si>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</si>
  <si>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</si>
  <si>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</si>
  <si>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</si>
  <si>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</si>
  <si>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</si>
  <si>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</si>
  <si>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</si>
  <si>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</si>
  <si>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</si>
  <si>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</si>
  <si>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</si>
  <si>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</si>
  <si>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</si>
  <si>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</si>
  <si>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</si>
  <si>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</si>
  <si>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</si>
  <si>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</si>
  <si>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</si>
  <si>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</si>
  <si>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</si>
  <si>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</si>
  <si>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</si>
  <si>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</si>
  <si>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</si>
  <si>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</si>
  <si>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</si>
  <si>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</si>
  <si>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</si>
  <si>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</si>
  <si>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</si>
  <si>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</si>
  <si>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</si>
  <si>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</si>
  <si>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</si>
  <si>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</si>
  <si>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</si>
  <si>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</si>
  <si>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</si>
  <si>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</si>
  <si>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</si>
  <si>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</si>
  <si>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</si>
  <si>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</si>
  <si>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</si>
  <si>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</si>
  <si>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</si>
  <si>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</si>
  <si>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</si>
  <si>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</si>
  <si>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</si>
  <si>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</si>
  <si>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</si>
  <si>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</si>
  <si>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</si>
  <si>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</si>
  <si>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</si>
  <si>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</si>
  <si>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</si>
  <si>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</si>
  <si>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</si>
  <si>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</si>
  <si>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</si>
  <si>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</si>
  <si>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</si>
  <si>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</si>
  <si>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</si>
  <si>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</si>
  <si>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</si>
  <si>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</si>
  <si>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</si>
  <si>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</si>
  <si>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</si>
  <si>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</si>
  <si>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</si>
  <si>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</si>
  <si>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</si>
  <si>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</si>
  <si>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</si>
  <si>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</si>
  <si>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</si>
  <si>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</si>
  <si>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</si>
  <si>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</si>
  <si>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</si>
  <si>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</si>
  <si>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</si>
  <si>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</si>
  <si>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</si>
  <si>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</si>
  <si>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</si>
  <si>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</si>
  <si>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</si>
  <si>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</si>
  <si>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</si>
  <si>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</si>
  <si>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</si>
  <si>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</si>
  <si>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</si>
  <si>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</si>
  <si>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</si>
  <si>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</si>
  <si>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</si>
  <si>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</si>
  <si>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</si>
  <si>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</si>
  <si>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</si>
  <si>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</si>
  <si>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</si>
  <si>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</si>
  <si>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</si>
  <si>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</si>
  <si>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</si>
  <si>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</si>
  <si>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</si>
  <si>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</si>
  <si>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</si>
  <si>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</si>
  <si>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</si>
  <si>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</si>
  <si>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</si>
  <si>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</si>
  <si>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</si>
  <si>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</si>
  <si>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</si>
  <si>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</si>
  <si>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</si>
  <si>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</si>
  <si>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</si>
  <si>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</si>
  <si>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</si>
  <si>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</si>
  <si>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</si>
  <si>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</si>
  <si>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</si>
  <si>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</si>
  <si>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</si>
  <si>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</si>
  <si>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</si>
  <si>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</si>
  <si>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</si>
  <si>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</si>
  <si>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</si>
  <si>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</si>
  <si>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</si>
  <si>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</si>
  <si>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</si>
  <si>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</si>
  <si>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</si>
  <si>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</si>
  <si>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</si>
  <si>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</si>
  <si>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</si>
  <si>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</si>
  <si>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</si>
  <si>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</si>
  <si>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</si>
  <si>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</si>
  <si>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</si>
  <si>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</si>
  <si>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</si>
  <si>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</si>
  <si>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</si>
  <si>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</si>
  <si>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</si>
  <si>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</si>
  <si>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</si>
  <si>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</si>
  <si>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</si>
  <si>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</si>
  <si>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</si>
  <si>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</si>
  <si>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</si>
  <si>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</si>
  <si>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</si>
  <si>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</si>
  <si>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</si>
  <si>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</si>
  <si>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</si>
  <si>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</si>
  <si>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</si>
  <si>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</si>
  <si>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</si>
  <si>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</si>
  <si>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</si>
  <si>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</si>
  <si>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</si>
  <si>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</si>
  <si>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</si>
  <si>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</si>
  <si>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</si>
  <si>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</si>
  <si>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</si>
  <si>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</si>
  <si>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</si>
  <si>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</si>
  <si>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</si>
  <si>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</si>
  <si>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</si>
  <si>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</si>
  <si>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</si>
  <si>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</si>
  <si>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</si>
  <si>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</si>
  <si>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</si>
  <si>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</si>
  <si>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</si>
  <si>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</si>
  <si>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</si>
  <si>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</si>
  <si>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</si>
  <si>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</si>
  <si>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</si>
  <si>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</si>
  <si>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</si>
  <si>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</si>
  <si>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</si>
  <si>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</si>
  <si>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</si>
  <si>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</si>
  <si>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</si>
  <si>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</si>
  <si>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</si>
  <si>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</si>
  <si>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</si>
  <si>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</si>
  <si>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</si>
  <si>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</si>
  <si>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</si>
  <si>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</si>
  <si>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</si>
  <si>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</si>
  <si>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</si>
  <si>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</si>
  <si>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</si>
  <si>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</si>
  <si>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</si>
  <si>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</si>
  <si>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</si>
  <si>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</si>
  <si>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</si>
  <si>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</si>
  <si>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</si>
  <si>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</si>
  <si>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</si>
  <si>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</si>
  <si>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</si>
  <si>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</si>
  <si>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</si>
  <si>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</si>
  <si>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</si>
  <si>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</si>
  <si>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</si>
  <si>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</si>
  <si>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</si>
  <si>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</si>
  <si>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</si>
  <si>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</si>
  <si>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</si>
  <si>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</si>
  <si>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</si>
  <si>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</si>
  <si>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</si>
  <si>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</si>
  <si>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</si>
  <si>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</si>
  <si>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</si>
  <si>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</si>
  <si>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</si>
  <si>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</si>
  <si>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</si>
  <si>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</si>
  <si>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</si>
  <si>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</si>
  <si>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</si>
  <si>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</si>
  <si>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</si>
  <si>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</si>
  <si>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</si>
  <si>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</si>
  <si>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</si>
  <si>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</si>
  <si>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</si>
  <si>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</si>
  <si>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</si>
  <si>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</si>
  <si>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</si>
  <si>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</si>
  <si>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</si>
  <si>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</si>
  <si>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</si>
  <si>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</si>
  <si>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</si>
  <si>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</si>
  <si>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</si>
  <si>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</si>
  <si>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</si>
  <si>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</si>
  <si>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</si>
  <si>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</si>
  <si>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</si>
  <si>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</si>
  <si>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</si>
  <si>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</si>
  <si>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</si>
  <si>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</si>
  <si>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</si>
  <si>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</si>
  <si>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</si>
  <si>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</si>
  <si>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</si>
  <si>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</si>
  <si>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</si>
  <si>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</si>
  <si>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</si>
  <si>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</si>
  <si>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</si>
  <si>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</si>
  <si>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</si>
  <si>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</si>
  <si>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</si>
  <si>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</si>
  <si>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</si>
  <si>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</si>
  <si>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</si>
  <si>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</si>
  <si>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</si>
  <si>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</si>
  <si>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</si>
  <si>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</si>
  <si>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</si>
  <si>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</si>
  <si>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</si>
  <si>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</si>
  <si>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</si>
  <si>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</si>
  <si>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</si>
  <si>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</si>
  <si>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</si>
  <si>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</si>
  <si>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</si>
  <si>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</si>
  <si>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</si>
  <si>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</si>
  <si>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</si>
  <si>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</si>
  <si>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</si>
  <si>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</si>
  <si>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</si>
  <si>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</si>
  <si>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</si>
  <si>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</si>
  <si>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</si>
  <si>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</si>
  <si>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</si>
  <si>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</si>
  <si>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</si>
  <si>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</si>
  <si>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</si>
  <si>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</si>
  <si>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</si>
  <si>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</si>
  <si>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</si>
  <si>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</si>
  <si>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</si>
  <si>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</si>
  <si>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</si>
  <si>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</si>
  <si>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</si>
  <si>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</si>
  <si>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</si>
  <si>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</si>
  <si>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</si>
  <si>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</si>
  <si>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</si>
  <si>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</si>
  <si>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</si>
  <si>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</si>
  <si>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</si>
  <si>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</si>
  <si>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</si>
  <si>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</si>
  <si>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</si>
  <si>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</si>
  <si>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</si>
  <si>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</si>
  <si>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</si>
  <si>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</si>
  <si>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</si>
  <si>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</si>
  <si>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</si>
  <si>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</si>
  <si>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</si>
  <si>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</si>
  <si>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</si>
  <si>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</si>
  <si>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</si>
  <si>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</si>
  <si>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EWR Netz GmbH</t>
  </si>
  <si>
    <t>9870093100005</t>
  </si>
  <si>
    <t>Klosterstr. 16</t>
  </si>
  <si>
    <t>D-67547</t>
  </si>
  <si>
    <t>Worms</t>
  </si>
  <si>
    <t>Marco Sponagel</t>
  </si>
  <si>
    <t>sponagel.marco@ewr-netz.de</t>
  </si>
  <si>
    <t>06241 848 194</t>
  </si>
  <si>
    <t>EWR_WA</t>
  </si>
  <si>
    <t>EWR_WS</t>
  </si>
  <si>
    <t>EWR_WSO</t>
  </si>
  <si>
    <t>GASPOOLNH7009311</t>
  </si>
  <si>
    <t>NCHN007009310000</t>
  </si>
  <si>
    <t>DE_GKO03</t>
  </si>
  <si>
    <t>DE_GMK03</t>
  </si>
  <si>
    <t>DE_GHA03</t>
  </si>
  <si>
    <t>DE_GBD03</t>
  </si>
  <si>
    <t>DE_GGA03</t>
  </si>
  <si>
    <t>DE_GBH03</t>
  </si>
  <si>
    <t>DE_GWA03</t>
  </si>
  <si>
    <t>DE_GGB03</t>
  </si>
  <si>
    <t>DE_GBA03</t>
  </si>
  <si>
    <t>DE_GPD03</t>
  </si>
  <si>
    <t>DE_GMF03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</si>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</sst>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B11" sqref="B1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AE1" sheet="1" objects="1" scenarios="1" selectLockedCells="1" selectUnlockedCell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:D3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 t="s">
        <v>659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485</v>
      </c>
      <c r="D25" s="42">
        <v>3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459</v>
      </c>
      <c r="D27" s="42" t="s">
        <v>498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665</v>
      </c>
      <c r="E29" s="40"/>
      <c r="F29" s="11"/>
      <c r="G29" s="2"/>
    </row>
    <row r="30" spans="1:15">
      <c r="B30" s="15"/>
      <c r="C30" s="22" t="s">
        <v>397</v>
      </c>
      <c r="D30" s="45" t="s">
        <v>664</v>
      </c>
      <c r="E30" s="40"/>
      <c r="F30" s="47"/>
      <c r="G30" s="2"/>
    </row>
    <row r="31" spans="1:15">
      <c r="B31" s="15"/>
      <c r="C31" s="22" t="s">
        <v>420</v>
      </c>
      <c r="D31" s="46" t="s">
        <v>666</v>
      </c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AE1" sheet="1" objects="1" scenarios="1" selectLockedCells="1" selectUnlockedCell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E22" sqref="E2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EWR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9870093100005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261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430</v>
      </c>
      <c r="D15" s="42" t="s">
        <v>668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369</v>
      </c>
      <c r="D18" s="49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572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571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367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660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password="CAE1" sheet="1" objects="1" scenarios="1" selectLockedCells="1" selectUnlockedCell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J68" sqref="J6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EWR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9870093100005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Worms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72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72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140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499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660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5692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143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453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Worms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5692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521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143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143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143</v>
      </c>
    </row>
    <row r="70" spans="2:15">
      <c r="B70" s="181"/>
      <c r="C70" s="190" t="s">
        <v>443</v>
      </c>
      <c r="D70" s="118" t="s">
        <v>532</v>
      </c>
      <c r="E70" s="162" t="s">
        <v>452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143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AE1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G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EWR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9870093100005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86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72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143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521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143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143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143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143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J31" sqref="J3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EWR Netz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Angaben gelten für alle Netzgebiete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9870093100005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134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493</v>
      </c>
      <c r="D10" s="133" t="s">
        <v>148</v>
      </c>
      <c r="E10" s="272" t="s">
        <v>506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495</v>
      </c>
      <c r="C11" s="139" t="s">
        <v>505</v>
      </c>
      <c r="D11" s="293" t="s">
        <v>248</v>
      </c>
      <c r="E11" s="163" t="s">
        <v>4</v>
      </c>
      <c r="F11" s="295" t="str">
        <f>VLOOKUP($E11,'BDEW-Standard'!$B$3:$M$158,F$9,0)</f>
        <v>D13</v>
      </c>
      <c r="H11" s="166">
        <f>ROUND(VLOOKUP($E11,'BDEW-Standard'!$B$3:$M$158,H$9,0),7)</f>
        <v>3.0469694999999999</v>
      </c>
      <c r="I11" s="166">
        <f>ROUND(VLOOKUP($E11,'BDEW-Standard'!$B$3:$M$158,I$9,0),7)</f>
        <v>-37.183314099999997</v>
      </c>
      <c r="J11" s="166">
        <f>ROUND(VLOOKUP($E11,'BDEW-Standard'!$B$3:$M$158,J$9,0),7)</f>
        <v>5.6727847000000002</v>
      </c>
      <c r="K11" s="166">
        <f>ROUND(VLOOKUP($E11,'BDEW-Standard'!$B$3:$M$158,K$9,0),7)</f>
        <v>9.6193100000000004E-2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Angaben gelten für alle Netzgebiete</v>
      </c>
      <c r="D12" s="62" t="s">
        <v>248</v>
      </c>
      <c r="E12" s="164" t="s">
        <v>36</v>
      </c>
      <c r="F12" s="296" t="str">
        <f>VLOOKUP($E12,'BDEW-Standard'!$B$3:$M$158,F$9,0)</f>
        <v>P13</v>
      </c>
      <c r="H12" s="273">
        <f>ROUND(VLOOKUP($E12,'BDEW-Standard'!$B$3:$M$158,H$9,0),7)</f>
        <v>3.0385547000000002</v>
      </c>
      <c r="I12" s="273">
        <f>ROUND(VLOOKUP($E12,'BDEW-Standard'!$B$3:$M$158,I$9,0),7)</f>
        <v>-37.182990799999999</v>
      </c>
      <c r="J12" s="273">
        <f>ROUND(VLOOKUP($E12,'BDEW-Standard'!$B$3:$M$158,J$9,0),7)</f>
        <v>5.6644869</v>
      </c>
      <c r="K12" s="273">
        <f>ROUND(VLOOKUP($E12,'BDEW-Standard'!$B$3:$M$158,K$9,0),7)</f>
        <v>9.3339599999999995E-2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1.0029740552470467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Angaben gelten für alle Netzgebiete</v>
      </c>
      <c r="D13" s="62" t="s">
        <v>248</v>
      </c>
      <c r="E13" s="164" t="s">
        <v>44</v>
      </c>
      <c r="F13" s="296" t="str">
        <f>VLOOKUP($E13,'BDEW-Standard'!$B$3:$M$158,F$9,0)</f>
        <v>P23</v>
      </c>
      <c r="H13" s="273">
        <f>ROUND(VLOOKUP($E13,'BDEW-Standard'!$B$3:$M$158,H$9,0),7)</f>
        <v>2.3767684</v>
      </c>
      <c r="I13" s="273">
        <f>ROUND(VLOOKUP($E13,'BDEW-Standard'!$B$3:$M$158,I$9,0),7)</f>
        <v>-34.719233299999999</v>
      </c>
      <c r="J13" s="273">
        <f>ROUND(VLOOKUP($E13,'BDEW-Standard'!$B$3:$M$158,J$9,0),7)</f>
        <v>5.8332161999999999</v>
      </c>
      <c r="K13" s="273">
        <f>ROUND(VLOOKUP($E13,'BDEW-Standard'!$B$3:$M$158,K$9,0),7)</f>
        <v>0.1189572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1.0298713008737617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Angaben gelten für alle Netzgebiete</v>
      </c>
      <c r="D14" s="62" t="s">
        <v>248</v>
      </c>
      <c r="E14" s="164" t="s">
        <v>670</v>
      </c>
      <c r="F14" s="296" t="str">
        <f>VLOOKUP($E14,'BDEW-Standard'!$B$3:$M$158,F$9,0)</f>
        <v>MK3</v>
      </c>
      <c r="H14" s="273">
        <f>ROUND(VLOOKUP($E14,'BDEW-Standard'!$B$3:$M$158,H$9,0),7)</f>
        <v>2.7882424000000001</v>
      </c>
      <c r="I14" s="273">
        <f>ROUND(VLOOKUP($E14,'BDEW-Standard'!$B$3:$M$158,I$9,0),7)</f>
        <v>-34.880612999999997</v>
      </c>
      <c r="J14" s="273">
        <f>ROUND(VLOOKUP($E14,'BDEW-Standard'!$B$3:$M$158,J$9,0),7)</f>
        <v>6.5951899000000003</v>
      </c>
      <c r="K14" s="273">
        <f>ROUND(VLOOKUP($E14,'BDEW-Standard'!$B$3:$M$158,K$9,0),7)</f>
        <v>5.4032900000000002E-2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1.0622306107520199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Angaben gelten für alle Netzgebiete</v>
      </c>
      <c r="D15" s="62" t="s">
        <v>248</v>
      </c>
      <c r="E15" s="164" t="s">
        <v>671</v>
      </c>
      <c r="F15" s="296" t="str">
        <f>VLOOKUP($E15,'BDEW-Standard'!$B$3:$M$158,F$9,0)</f>
        <v>HA3</v>
      </c>
      <c r="H15" s="273">
        <f>ROUND(VLOOKUP($E15,'BDEW-Standard'!$B$3:$M$158,H$9,0),7)</f>
        <v>3.5811213999999998</v>
      </c>
      <c r="I15" s="273">
        <f>ROUND(VLOOKUP($E15,'BDEW-Standard'!$B$3:$M$158,I$9,0),7)</f>
        <v>-36.965006500000001</v>
      </c>
      <c r="J15" s="273">
        <f>ROUND(VLOOKUP($E15,'BDEW-Standard'!$B$3:$M$158,J$9,0),7)</f>
        <v>7.2256947</v>
      </c>
      <c r="K15" s="273">
        <f>ROUND(VLOOKUP($E15,'BDEW-Standard'!$B$3:$M$158,K$9,0),7)</f>
        <v>4.4841600000000002E-2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0.97852945357176691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Angaben gelten für alle Netzgebiete</v>
      </c>
      <c r="D16" s="62" t="s">
        <v>248</v>
      </c>
      <c r="E16" s="164" t="s">
        <v>669</v>
      </c>
      <c r="F16" s="296" t="str">
        <f>VLOOKUP($E16,'BDEW-Standard'!$B$3:$M$158,F$9,0)</f>
        <v>KO3</v>
      </c>
      <c r="H16" s="273">
        <f>ROUND(VLOOKUP($E16,'BDEW-Standard'!$B$3:$M$158,H$9,0),7)</f>
        <v>2.7172288</v>
      </c>
      <c r="I16" s="273">
        <f>ROUND(VLOOKUP($E16,'BDEW-Standard'!$B$3:$M$158,I$9,0),7)</f>
        <v>-35.141256300000002</v>
      </c>
      <c r="J16" s="273">
        <f>ROUND(VLOOKUP($E16,'BDEW-Standard'!$B$3:$M$158,J$9,0),7)</f>
        <v>7.1303394999999998</v>
      </c>
      <c r="K16" s="273">
        <f>ROUND(VLOOKUP($E16,'BDEW-Standard'!$B$3:$M$158,K$9,0),7)</f>
        <v>0.14184720000000001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1.0630299199876638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92"/>
      <c r="Z16" s="210"/>
    </row>
    <row r="17" spans="2:26" s="142" customFormat="1">
      <c r="B17" s="143">
        <v>6</v>
      </c>
      <c r="C17" s="144" t="str">
        <f t="shared" si="0"/>
        <v>Angaben gelten für alle Netzgebiete</v>
      </c>
      <c r="D17" s="62" t="s">
        <v>248</v>
      </c>
      <c r="E17" s="164" t="s">
        <v>672</v>
      </c>
      <c r="F17" s="296" t="str">
        <f>VLOOKUP($E17,'BDEW-Standard'!$B$3:$M$158,F$9,0)</f>
        <v>BD3</v>
      </c>
      <c r="H17" s="273">
        <f>ROUND(VLOOKUP($E17,'BDEW-Standard'!$B$3:$M$158,H$9,0),7)</f>
        <v>2.9177027</v>
      </c>
      <c r="I17" s="273">
        <f>ROUND(VLOOKUP($E17,'BDEW-Standard'!$B$3:$M$158,I$9,0),7)</f>
        <v>-36.179411700000003</v>
      </c>
      <c r="J17" s="273">
        <f>ROUND(VLOOKUP($E17,'BDEW-Standard'!$B$3:$M$158,J$9,0),7)</f>
        <v>5.9265162</v>
      </c>
      <c r="K17" s="273">
        <f>ROUND(VLOOKUP($E17,'BDEW-Standard'!$B$3:$M$158,K$9,0),7)</f>
        <v>0.11519119999999999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1.0656106174494469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Angaben gelten für alle Netzgebiete</v>
      </c>
      <c r="D18" s="62" t="s">
        <v>248</v>
      </c>
      <c r="E18" s="164" t="s">
        <v>673</v>
      </c>
      <c r="F18" s="296" t="str">
        <f>VLOOKUP($E18,'BDEW-Standard'!$B$3:$M$158,F$9,0)</f>
        <v>GA3</v>
      </c>
      <c r="H18" s="273">
        <f>ROUND(VLOOKUP($E18,'BDEW-Standard'!$B$3:$M$158,H$9,0),7)</f>
        <v>2.2850164999999998</v>
      </c>
      <c r="I18" s="273">
        <f>ROUND(VLOOKUP($E18,'BDEW-Standard'!$B$3:$M$158,I$9,0),7)</f>
        <v>-36.287858399999998</v>
      </c>
      <c r="J18" s="273">
        <f>ROUND(VLOOKUP($E18,'BDEW-Standard'!$B$3:$M$158,J$9,0),7)</f>
        <v>6.5885125999999996</v>
      </c>
      <c r="K18" s="273">
        <f>ROUND(VLOOKUP($E18,'BDEW-Standard'!$B$3:$M$158,K$9,0),7)</f>
        <v>0.31505349999999999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1.0096183914256316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Angaben gelten für alle Netzgebiete</v>
      </c>
      <c r="D19" s="62" t="s">
        <v>248</v>
      </c>
      <c r="E19" s="164" t="s">
        <v>674</v>
      </c>
      <c r="F19" s="296" t="str">
        <f>VLOOKUP($E19,'BDEW-Standard'!$B$3:$M$158,F$9,0)</f>
        <v>BH3</v>
      </c>
      <c r="H19" s="273">
        <f>ROUND(VLOOKUP($E19,'BDEW-Standard'!$B$3:$M$158,H$9,0),7)</f>
        <v>2.0102471999999998</v>
      </c>
      <c r="I19" s="273">
        <f>ROUND(VLOOKUP($E19,'BDEW-Standard'!$B$3:$M$158,I$9,0),7)</f>
        <v>-35.253212400000002</v>
      </c>
      <c r="J19" s="273">
        <f>ROUND(VLOOKUP($E19,'BDEW-Standard'!$B$3:$M$158,J$9,0),7)</f>
        <v>6.1544406</v>
      </c>
      <c r="K19" s="273">
        <f>ROUND(VLOOKUP($E19,'BDEW-Standard'!$B$3:$M$158,K$9,0),7)</f>
        <v>0.32947409999999999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1.0436896084076008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Angaben gelten für alle Netzgebiete</v>
      </c>
      <c r="D20" s="62" t="s">
        <v>248</v>
      </c>
      <c r="E20" s="164" t="s">
        <v>675</v>
      </c>
      <c r="F20" s="296" t="str">
        <f>VLOOKUP($E20,'BDEW-Standard'!$B$3:$M$158,F$9,0)</f>
        <v>WA3</v>
      </c>
      <c r="H20" s="273">
        <f>ROUND(VLOOKUP($E20,'BDEW-Standard'!$B$3:$M$158,H$9,0),7)</f>
        <v>0.76572899999999999</v>
      </c>
      <c r="I20" s="273">
        <f>ROUND(VLOOKUP($E20,'BDEW-Standard'!$B$3:$M$158,I$9,0),7)</f>
        <v>-36.023791199999998</v>
      </c>
      <c r="J20" s="273">
        <f>ROUND(VLOOKUP($E20,'BDEW-Standard'!$B$3:$M$158,J$9,0),7)</f>
        <v>4.8662747</v>
      </c>
      <c r="K20" s="273">
        <f>ROUND(VLOOKUP($E20,'BDEW-Standard'!$B$3:$M$158,K$9,0),7)</f>
        <v>0.80494250000000001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1.0804258319686442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Angaben gelten für alle Netzgebiete</v>
      </c>
      <c r="D21" s="62" t="s">
        <v>248</v>
      </c>
      <c r="E21" s="164" t="s">
        <v>676</v>
      </c>
      <c r="F21" s="296" t="str">
        <f>VLOOKUP($E21,'BDEW-Standard'!$B$3:$M$158,F$9,0)</f>
        <v>GB3</v>
      </c>
      <c r="H21" s="273">
        <f>ROUND(VLOOKUP($E21,'BDEW-Standard'!$B$3:$M$158,H$9,0),7)</f>
        <v>3.2572741999999999</v>
      </c>
      <c r="I21" s="273">
        <f>ROUND(VLOOKUP($E21,'BDEW-Standard'!$B$3:$M$158,I$9,0),7)</f>
        <v>-37.5</v>
      </c>
      <c r="J21" s="273">
        <f>ROUND(VLOOKUP($E21,'BDEW-Standard'!$B$3:$M$158,J$9,0),7)</f>
        <v>6.3462148000000003</v>
      </c>
      <c r="K21" s="273">
        <f>ROUND(VLOOKUP($E21,'BDEW-Standard'!$B$3:$M$158,K$9,0),7)</f>
        <v>8.6622699999999997E-2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0.9584556323619029</v>
      </c>
      <c r="R21" s="274">
        <f>ROUND(VLOOKUP(MID($E21,4,3),'Wochentag F(WT)'!$B$7:$J$22,R$9,0),4)</f>
        <v>0.98970000000000002</v>
      </c>
      <c r="S21" s="274">
        <f>ROUND(VLOOKUP(MID($E21,4,3),'Wochentag F(WT)'!$B$7:$J$22,S$9,0),4)</f>
        <v>0.9627</v>
      </c>
      <c r="T21" s="274">
        <f>ROUND(VLOOKUP(MID($E21,4,3),'Wochentag F(WT)'!$B$7:$J$22,T$9,0),4)</f>
        <v>1.0507</v>
      </c>
      <c r="U21" s="274">
        <f>ROUND(VLOOKUP(MID($E21,4,3),'Wochentag F(WT)'!$B$7:$J$22,U$9,0),4)</f>
        <v>1.0551999999999999</v>
      </c>
      <c r="V21" s="274">
        <f>ROUND(VLOOKUP(MID($E21,4,3),'Wochentag F(WT)'!$B$7:$J$22,V$9,0),4)</f>
        <v>1.0297000000000001</v>
      </c>
      <c r="W21" s="274">
        <f>ROUND(VLOOKUP(MID($E21,4,3),'Wochentag F(WT)'!$B$7:$J$22,W$9,0),4)</f>
        <v>0.97670000000000001</v>
      </c>
      <c r="X21" s="275">
        <f t="shared" si="2"/>
        <v>0.9352999999999998</v>
      </c>
      <c r="Y21" s="292"/>
      <c r="Z21" s="210"/>
    </row>
    <row r="22" spans="2:26" s="142" customFormat="1">
      <c r="B22" s="143">
        <v>11</v>
      </c>
      <c r="C22" s="144" t="str">
        <f t="shared" si="0"/>
        <v>Angaben gelten für alle Netzgebiete</v>
      </c>
      <c r="D22" s="62" t="s">
        <v>248</v>
      </c>
      <c r="E22" s="164" t="s">
        <v>677</v>
      </c>
      <c r="F22" s="296" t="str">
        <f>VLOOKUP($E22,'BDEW-Standard'!$B$3:$M$158,F$9,0)</f>
        <v>BA3</v>
      </c>
      <c r="H22" s="273">
        <f>ROUND(VLOOKUP($E22,'BDEW-Standard'!$B$3:$M$158,H$9,0),7)</f>
        <v>0.62619619999999998</v>
      </c>
      <c r="I22" s="273">
        <f>ROUND(VLOOKUP($E22,'BDEW-Standard'!$B$3:$M$158,I$9,0),7)</f>
        <v>-33</v>
      </c>
      <c r="J22" s="273">
        <f>ROUND(VLOOKUP($E22,'BDEW-Standard'!$B$3:$M$158,J$9,0),7)</f>
        <v>5.7212303000000002</v>
      </c>
      <c r="K22" s="273">
        <f>ROUND(VLOOKUP($E22,'BDEW-Standard'!$B$3:$M$158,K$9,0),7)</f>
        <v>0.78556550000000003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1.0711738317583412</v>
      </c>
      <c r="R22" s="274">
        <f>ROUND(VLOOKUP(MID($E22,4,3),'Wochentag F(WT)'!$B$7:$J$22,R$9,0),4)</f>
        <v>1.0848</v>
      </c>
      <c r="S22" s="274">
        <f>ROUND(VLOOKUP(MID($E22,4,3),'Wochentag F(WT)'!$B$7:$J$22,S$9,0),4)</f>
        <v>1.1211</v>
      </c>
      <c r="T22" s="274">
        <f>ROUND(VLOOKUP(MID($E22,4,3),'Wochentag F(WT)'!$B$7:$J$22,T$9,0),4)</f>
        <v>1.0769</v>
      </c>
      <c r="U22" s="274">
        <f>ROUND(VLOOKUP(MID($E22,4,3),'Wochentag F(WT)'!$B$7:$J$22,U$9,0),4)</f>
        <v>1.1353</v>
      </c>
      <c r="V22" s="274">
        <f>ROUND(VLOOKUP(MID($E22,4,3),'Wochentag F(WT)'!$B$7:$J$22,V$9,0),4)</f>
        <v>1.1402000000000001</v>
      </c>
      <c r="W22" s="274">
        <f>ROUND(VLOOKUP(MID($E22,4,3),'Wochentag F(WT)'!$B$7:$J$22,W$9,0),4)</f>
        <v>0.48520000000000002</v>
      </c>
      <c r="X22" s="275">
        <f t="shared" si="2"/>
        <v>0.95650000000000013</v>
      </c>
      <c r="Y22" s="292"/>
      <c r="Z22" s="210"/>
    </row>
    <row r="23" spans="2:26" s="142" customFormat="1">
      <c r="B23" s="143">
        <v>12</v>
      </c>
      <c r="C23" s="144" t="str">
        <f t="shared" si="0"/>
        <v>Angaben gelten für alle Netzgebiete</v>
      </c>
      <c r="D23" s="62" t="s">
        <v>248</v>
      </c>
      <c r="E23" s="164" t="s">
        <v>678</v>
      </c>
      <c r="F23" s="296" t="str">
        <f>VLOOKUP($E23,'BDEW-Standard'!$B$3:$M$158,F$9,0)</f>
        <v>PD3</v>
      </c>
      <c r="H23" s="273">
        <f>ROUND(VLOOKUP($E23,'BDEW-Standard'!$B$3:$M$158,H$9,0),7)</f>
        <v>3.2</v>
      </c>
      <c r="I23" s="273">
        <f>ROUND(VLOOKUP($E23,'BDEW-Standard'!$B$3:$M$158,I$9,0),7)</f>
        <v>-35.799999999999997</v>
      </c>
      <c r="J23" s="273">
        <f>ROUND(VLOOKUP($E23,'BDEW-Standard'!$B$3:$M$158,J$9,0),7)</f>
        <v>8.4</v>
      </c>
      <c r="K23" s="273">
        <f>ROUND(VLOOKUP($E23,'BDEW-Standard'!$B$3:$M$158,K$9,0),7)</f>
        <v>9.3848600000000004E-2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0.99106250024889242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Angaben gelten für alle Netzgebiete</v>
      </c>
      <c r="D24" s="62" t="s">
        <v>248</v>
      </c>
      <c r="E24" s="164" t="s">
        <v>679</v>
      </c>
      <c r="F24" s="296" t="str">
        <f>VLOOKUP($E24,'BDEW-Standard'!$B$3:$M$158,F$9,0)</f>
        <v>MF3</v>
      </c>
      <c r="H24" s="273">
        <f>ROUND(VLOOKUP($E24,'BDEW-Standard'!$B$3:$M$158,H$9,0),7)</f>
        <v>2.3877617999999998</v>
      </c>
      <c r="I24" s="273">
        <f>ROUND(VLOOKUP($E24,'BDEW-Standard'!$B$3:$M$158,I$9,0),7)</f>
        <v>-34.721360500000003</v>
      </c>
      <c r="J24" s="273">
        <f>ROUND(VLOOKUP($E24,'BDEW-Standard'!$B$3:$M$158,J$9,0),7)</f>
        <v>5.8164303999999998</v>
      </c>
      <c r="K24" s="273">
        <f>ROUND(VLOOKUP($E24,'BDEW-Standard'!$B$3:$M$158,K$9,0),7)</f>
        <v>0.12081939999999999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1.0365184142102302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Angaben gelten für alle Netzgebiete</v>
      </c>
      <c r="D25" s="62" t="s">
        <v>248</v>
      </c>
      <c r="E25" s="164" t="s">
        <v>680</v>
      </c>
      <c r="F25" s="296" t="str">
        <f>VLOOKUP($E25,'BDEW-Standard'!$B$3:$M$158,F$9,0)</f>
        <v>HD3</v>
      </c>
      <c r="H25" s="273">
        <f>ROUND(VLOOKUP($E25,'BDEW-Standard'!$B$3:$M$158,H$9,0),7)</f>
        <v>2.5792510000000002</v>
      </c>
      <c r="I25" s="273">
        <f>ROUND(VLOOKUP($E25,'BDEW-Standard'!$B$3:$M$158,I$9,0),7)</f>
        <v>-35.681614400000001</v>
      </c>
      <c r="J25" s="273">
        <f>ROUND(VLOOKUP($E25,'BDEW-Standard'!$B$3:$M$158,J$9,0),7)</f>
        <v>6.6857975999999999</v>
      </c>
      <c r="K25" s="273">
        <f>ROUND(VLOOKUP($E25,'BDEW-Standard'!$B$3:$M$158,K$9,0),7)</f>
        <v>0.19955410000000001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1.0393994293439688</v>
      </c>
      <c r="R25" s="274">
        <f>ROUND(VLOOKUP(MID($E25,4,3),'Wochentag F(WT)'!$B$7:$J$22,R$9,0),4)</f>
        <v>1.03</v>
      </c>
      <c r="S25" s="274">
        <f>ROUND(VLOOKUP(MID($E25,4,3),'Wochentag F(WT)'!$B$7:$J$22,S$9,0),4)</f>
        <v>1.03</v>
      </c>
      <c r="T25" s="274">
        <f>ROUND(VLOOKUP(MID($E25,4,3),'Wochentag F(WT)'!$B$7:$J$22,T$9,0),4)</f>
        <v>1.02</v>
      </c>
      <c r="U25" s="274">
        <f>ROUND(VLOOKUP(MID($E25,4,3),'Wochentag F(WT)'!$B$7:$J$22,U$9,0),4)</f>
        <v>1.03</v>
      </c>
      <c r="V25" s="274">
        <f>ROUND(VLOOKUP(MID($E25,4,3),'Wochentag F(WT)'!$B$7:$J$22,V$9,0),4)</f>
        <v>1.01</v>
      </c>
      <c r="W25" s="274">
        <f>ROUND(VLOOKUP(MID($E25,4,3),'Wochentag F(WT)'!$B$7:$J$22,W$9,0),4)</f>
        <v>0.93</v>
      </c>
      <c r="X25" s="275">
        <f t="shared" si="2"/>
        <v>0.95000000000000018</v>
      </c>
      <c r="Y25" s="292"/>
      <c r="Z25" s="210"/>
    </row>
    <row r="26" spans="2:26" s="142" customFormat="1">
      <c r="B26" s="143">
        <v>15</v>
      </c>
      <c r="C26" s="144" t="str">
        <f t="shared" si="0"/>
        <v>Angaben gelten für alle Netzgebiete</v>
      </c>
      <c r="D26" s="62" t="s">
        <v>248</v>
      </c>
      <c r="E26" s="164" t="s">
        <v>5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AE1" sheet="1" objects="1" scenarios="1" selectLockedCells="1" selectUnlockedCell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19 F21:P26 F20:G20 I20:P2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D20" sqref="AD2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EWR Netz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9870093100005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AE1" sheet="1" objects="1" scenarios="1" selectLockedCells="1" selectUnlockedCell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539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246</v>
      </c>
      <c r="B95" s="127" t="s">
        <v>51</v>
      </c>
      <c r="C95" s="127" t="s">
        <v>318</v>
      </c>
      <c r="D95" s="231" t="s">
        <v>273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246</v>
      </c>
      <c r="B96" s="127" t="s">
        <v>56</v>
      </c>
      <c r="C96" s="127" t="s">
        <v>323</v>
      </c>
      <c r="D96" s="231" t="s">
        <v>273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246</v>
      </c>
      <c r="B97" s="127" t="s">
        <v>61</v>
      </c>
      <c r="C97" s="127" t="s">
        <v>328</v>
      </c>
      <c r="D97" s="231" t="s">
        <v>273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246</v>
      </c>
      <c r="B98" s="127" t="s">
        <v>66</v>
      </c>
      <c r="C98" s="127" t="s">
        <v>333</v>
      </c>
      <c r="D98" s="231" t="s">
        <v>273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246</v>
      </c>
      <c r="B99" s="127" t="s">
        <v>19</v>
      </c>
      <c r="C99" s="127" t="s">
        <v>286</v>
      </c>
      <c r="D99" s="231" t="s">
        <v>273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246</v>
      </c>
      <c r="B100" s="127" t="s">
        <v>23</v>
      </c>
      <c r="C100" s="127" t="s">
        <v>290</v>
      </c>
      <c r="D100" s="231" t="s">
        <v>273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246</v>
      </c>
      <c r="B101" s="127" t="s">
        <v>27</v>
      </c>
      <c r="C101" s="127" t="s">
        <v>294</v>
      </c>
      <c r="D101" s="231" t="s">
        <v>273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246</v>
      </c>
      <c r="B102" s="127" t="s">
        <v>31</v>
      </c>
      <c r="C102" s="127" t="s">
        <v>298</v>
      </c>
      <c r="D102" s="231" t="s">
        <v>273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246</v>
      </c>
      <c r="B103" s="127" t="s">
        <v>35</v>
      </c>
      <c r="C103" s="127" t="s">
        <v>302</v>
      </c>
      <c r="D103" s="231" t="s">
        <v>273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246</v>
      </c>
      <c r="B104" s="127" t="s">
        <v>39</v>
      </c>
      <c r="C104" s="127" t="s">
        <v>306</v>
      </c>
      <c r="D104" s="231" t="s">
        <v>273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246</v>
      </c>
      <c r="B105" s="127" t="s">
        <v>43</v>
      </c>
      <c r="C105" s="127" t="s">
        <v>310</v>
      </c>
      <c r="D105" s="231" t="s">
        <v>273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246</v>
      </c>
      <c r="B106" s="127" t="s">
        <v>47</v>
      </c>
      <c r="C106" s="127" t="s">
        <v>314</v>
      </c>
      <c r="D106" s="231" t="s">
        <v>273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246</v>
      </c>
      <c r="B107" s="127" t="s">
        <v>52</v>
      </c>
      <c r="C107" s="127" t="s">
        <v>319</v>
      </c>
      <c r="D107" s="231" t="s">
        <v>273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246</v>
      </c>
      <c r="B108" s="127" t="s">
        <v>57</v>
      </c>
      <c r="C108" s="127" t="s">
        <v>324</v>
      </c>
      <c r="D108" s="231" t="s">
        <v>273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246</v>
      </c>
      <c r="B109" s="127" t="s">
        <v>62</v>
      </c>
      <c r="C109" s="127" t="s">
        <v>329</v>
      </c>
      <c r="D109" s="231" t="s">
        <v>273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246</v>
      </c>
      <c r="B110" s="127" t="s">
        <v>67</v>
      </c>
      <c r="C110" s="127" t="s">
        <v>334</v>
      </c>
      <c r="D110" s="231" t="s">
        <v>273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246</v>
      </c>
      <c r="B111" s="127" t="s">
        <v>7</v>
      </c>
      <c r="C111" s="127" t="s">
        <v>274</v>
      </c>
      <c r="D111" s="231" t="s">
        <v>273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246</v>
      </c>
      <c r="B112" s="127" t="s">
        <v>8</v>
      </c>
      <c r="C112" s="127" t="s">
        <v>275</v>
      </c>
      <c r="D112" s="231" t="s">
        <v>273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246</v>
      </c>
      <c r="B113" s="127" t="s">
        <v>9</v>
      </c>
      <c r="C113" s="127" t="s">
        <v>276</v>
      </c>
      <c r="D113" s="231" t="s">
        <v>273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246</v>
      </c>
      <c r="B114" s="127" t="s">
        <v>10</v>
      </c>
      <c r="C114" s="127" t="s">
        <v>277</v>
      </c>
      <c r="D114" s="231" t="s">
        <v>273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246</v>
      </c>
      <c r="B115" s="127" t="s">
        <v>20</v>
      </c>
      <c r="C115" s="127" t="s">
        <v>287</v>
      </c>
      <c r="D115" s="231" t="s">
        <v>273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246</v>
      </c>
      <c r="B116" s="127" t="s">
        <v>24</v>
      </c>
      <c r="C116" s="127" t="s">
        <v>291</v>
      </c>
      <c r="D116" s="231" t="s">
        <v>273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246</v>
      </c>
      <c r="B117" s="127" t="s">
        <v>28</v>
      </c>
      <c r="C117" s="127" t="s">
        <v>295</v>
      </c>
      <c r="D117" s="231" t="s">
        <v>273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246</v>
      </c>
      <c r="B118" s="127" t="s">
        <v>32</v>
      </c>
      <c r="C118" s="127" t="s">
        <v>299</v>
      </c>
      <c r="D118" s="231" t="s">
        <v>273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246</v>
      </c>
      <c r="B119" s="127" t="s">
        <v>11</v>
      </c>
      <c r="C119" s="127" t="s">
        <v>278</v>
      </c>
      <c r="D119" s="231" t="s">
        <v>273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246</v>
      </c>
      <c r="B120" s="127" t="s">
        <v>13</v>
      </c>
      <c r="C120" s="127" t="s">
        <v>280</v>
      </c>
      <c r="D120" s="231" t="s">
        <v>273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246</v>
      </c>
      <c r="B121" s="127" t="s">
        <v>15</v>
      </c>
      <c r="C121" s="127" t="s">
        <v>282</v>
      </c>
      <c r="D121" s="231" t="s">
        <v>273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246</v>
      </c>
      <c r="B122" s="127" t="s">
        <v>17</v>
      </c>
      <c r="C122" s="127" t="s">
        <v>284</v>
      </c>
      <c r="D122" s="231" t="s">
        <v>273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246</v>
      </c>
      <c r="B123" s="127" t="s">
        <v>53</v>
      </c>
      <c r="C123" s="127" t="s">
        <v>320</v>
      </c>
      <c r="D123" s="231" t="s">
        <v>273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246</v>
      </c>
      <c r="B124" s="127" t="s">
        <v>58</v>
      </c>
      <c r="C124" s="127" t="s">
        <v>325</v>
      </c>
      <c r="D124" s="231" t="s">
        <v>273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246</v>
      </c>
      <c r="B125" s="127" t="s">
        <v>63</v>
      </c>
      <c r="C125" s="127" t="s">
        <v>330</v>
      </c>
      <c r="D125" s="231" t="s">
        <v>273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246</v>
      </c>
      <c r="B126" s="127" t="s">
        <v>68</v>
      </c>
      <c r="C126" s="127" t="s">
        <v>335</v>
      </c>
      <c r="D126" s="231" t="s">
        <v>273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246</v>
      </c>
      <c r="B127" s="127" t="s">
        <v>21</v>
      </c>
      <c r="C127" s="127" t="s">
        <v>288</v>
      </c>
      <c r="D127" s="231" t="s">
        <v>273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246</v>
      </c>
      <c r="B128" s="127" t="s">
        <v>25</v>
      </c>
      <c r="C128" s="127" t="s">
        <v>292</v>
      </c>
      <c r="D128" s="231" t="s">
        <v>273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246</v>
      </c>
      <c r="B129" s="127" t="s">
        <v>29</v>
      </c>
      <c r="C129" s="127" t="s">
        <v>296</v>
      </c>
      <c r="D129" s="231" t="s">
        <v>273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246</v>
      </c>
      <c r="B130" s="127" t="s">
        <v>33</v>
      </c>
      <c r="C130" s="127" t="s">
        <v>300</v>
      </c>
      <c r="D130" s="231" t="s">
        <v>273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246</v>
      </c>
      <c r="B131" s="127" t="s">
        <v>22</v>
      </c>
      <c r="C131" s="127" t="s">
        <v>289</v>
      </c>
      <c r="D131" s="231" t="s">
        <v>273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246</v>
      </c>
      <c r="B132" s="127" t="s">
        <v>26</v>
      </c>
      <c r="C132" s="127" t="s">
        <v>293</v>
      </c>
      <c r="D132" s="231" t="s">
        <v>273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246</v>
      </c>
      <c r="B133" s="127" t="s">
        <v>30</v>
      </c>
      <c r="C133" s="127" t="s">
        <v>297</v>
      </c>
      <c r="D133" s="231" t="s">
        <v>273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246</v>
      </c>
      <c r="B134" s="127" t="s">
        <v>34</v>
      </c>
      <c r="C134" s="127" t="s">
        <v>301</v>
      </c>
      <c r="D134" s="231" t="s">
        <v>273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246</v>
      </c>
      <c r="B135" s="127" t="s">
        <v>36</v>
      </c>
      <c r="C135" s="127" t="s">
        <v>303</v>
      </c>
      <c r="D135" s="231" t="s">
        <v>273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246</v>
      </c>
      <c r="B136" s="127" t="s">
        <v>40</v>
      </c>
      <c r="C136" s="127" t="s">
        <v>307</v>
      </c>
      <c r="D136" s="231" t="s">
        <v>273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246</v>
      </c>
      <c r="B137" s="127" t="s">
        <v>44</v>
      </c>
      <c r="C137" s="127" t="s">
        <v>311</v>
      </c>
      <c r="D137" s="231" t="s">
        <v>273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246</v>
      </c>
      <c r="B138" s="127" t="s">
        <v>48</v>
      </c>
      <c r="C138" s="127" t="s">
        <v>315</v>
      </c>
      <c r="D138" s="231" t="s">
        <v>273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246</v>
      </c>
      <c r="B139" s="127" t="s">
        <v>37</v>
      </c>
      <c r="C139" s="127" t="s">
        <v>304</v>
      </c>
      <c r="D139" s="231" t="s">
        <v>273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246</v>
      </c>
      <c r="B140" s="127" t="s">
        <v>41</v>
      </c>
      <c r="C140" s="127" t="s">
        <v>308</v>
      </c>
      <c r="D140" s="231" t="s">
        <v>273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246</v>
      </c>
      <c r="B141" s="127" t="s">
        <v>45</v>
      </c>
      <c r="C141" s="127" t="s">
        <v>312</v>
      </c>
      <c r="D141" s="231" t="s">
        <v>273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246</v>
      </c>
      <c r="B142" s="127" t="s">
        <v>49</v>
      </c>
      <c r="C142" s="127" t="s">
        <v>316</v>
      </c>
      <c r="D142" s="231" t="s">
        <v>273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246</v>
      </c>
      <c r="B143" s="127" t="s">
        <v>12</v>
      </c>
      <c r="C143" s="127" t="s">
        <v>279</v>
      </c>
      <c r="D143" s="231" t="s">
        <v>273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246</v>
      </c>
      <c r="B144" s="127" t="s">
        <v>14</v>
      </c>
      <c r="C144" s="127" t="s">
        <v>281</v>
      </c>
      <c r="D144" s="231" t="s">
        <v>273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246</v>
      </c>
      <c r="B145" s="127" t="s">
        <v>16</v>
      </c>
      <c r="C145" s="127" t="s">
        <v>283</v>
      </c>
      <c r="D145" s="231" t="s">
        <v>273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246</v>
      </c>
      <c r="B146" s="127" t="s">
        <v>18</v>
      </c>
      <c r="C146" s="127" t="s">
        <v>285</v>
      </c>
      <c r="D146" s="231" t="s">
        <v>273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246</v>
      </c>
      <c r="B147" s="127" t="s">
        <v>38</v>
      </c>
      <c r="C147" s="127" t="s">
        <v>305</v>
      </c>
      <c r="D147" s="231" t="s">
        <v>273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246</v>
      </c>
      <c r="B148" s="127" t="s">
        <v>42</v>
      </c>
      <c r="C148" s="127" t="s">
        <v>309</v>
      </c>
      <c r="D148" s="231" t="s">
        <v>273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246</v>
      </c>
      <c r="B149" s="127" t="s">
        <v>46</v>
      </c>
      <c r="C149" s="127" t="s">
        <v>313</v>
      </c>
      <c r="D149" s="231" t="s">
        <v>273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246</v>
      </c>
      <c r="B150" s="127" t="s">
        <v>50</v>
      </c>
      <c r="C150" s="127" t="s">
        <v>317</v>
      </c>
      <c r="D150" s="231" t="s">
        <v>273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246</v>
      </c>
      <c r="B151" s="127" t="s">
        <v>54</v>
      </c>
      <c r="C151" s="127" t="s">
        <v>321</v>
      </c>
      <c r="D151" s="231" t="s">
        <v>273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246</v>
      </c>
      <c r="B152" s="127" t="s">
        <v>59</v>
      </c>
      <c r="C152" s="127" t="s">
        <v>326</v>
      </c>
      <c r="D152" s="231" t="s">
        <v>273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246</v>
      </c>
      <c r="B153" s="127" t="s">
        <v>64</v>
      </c>
      <c r="C153" s="127" t="s">
        <v>331</v>
      </c>
      <c r="D153" s="231" t="s">
        <v>273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246</v>
      </c>
      <c r="B154" s="127" t="s">
        <v>69</v>
      </c>
      <c r="C154" s="127" t="s">
        <v>336</v>
      </c>
      <c r="D154" s="231" t="s">
        <v>273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246</v>
      </c>
      <c r="B155" s="127" t="s">
        <v>55</v>
      </c>
      <c r="C155" s="127" t="s">
        <v>322</v>
      </c>
      <c r="D155" s="231" t="s">
        <v>273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246</v>
      </c>
      <c r="B156" s="127" t="s">
        <v>60</v>
      </c>
      <c r="C156" s="127" t="s">
        <v>327</v>
      </c>
      <c r="D156" s="231" t="s">
        <v>273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246</v>
      </c>
      <c r="B157" s="127" t="s">
        <v>65</v>
      </c>
      <c r="C157" s="127" t="s">
        <v>332</v>
      </c>
      <c r="D157" s="231" t="s">
        <v>273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246</v>
      </c>
      <c r="B158" s="127" t="s">
        <v>70</v>
      </c>
      <c r="C158" s="127" t="s">
        <v>337</v>
      </c>
      <c r="D158" s="231" t="s">
        <v>273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539</v>
      </c>
    </row>
    <row r="2" spans="1:16">
      <c r="A2" s="233"/>
      <c r="B2" s="232" t="s">
        <v>456</v>
      </c>
    </row>
    <row r="3" spans="1:16" ht="20.100000000000001" customHeight="1">
      <c r="A3" s="352" t="s">
        <v>249</v>
      </c>
      <c r="B3" s="234" t="s">
        <v>87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Shkliarava, Nina</cp:lastModifiedBy>
  <cp:lastPrinted>2015-03-20T22:59:10Z</cp:lastPrinted>
  <dcterms:created xsi:type="dcterms:W3CDTF">2015-01-15T05:25:41Z</dcterms:created>
  <dcterms:modified xsi:type="dcterms:W3CDTF">2016-11-03T11:15:30Z</dcterms:modified>
</cp:coreProperties>
</file>